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ССР" sheetId="5" r:id="rId1"/>
  </sheets>
  <calcPr calcId="124519"/>
</workbook>
</file>

<file path=xl/calcChain.xml><?xml version="1.0" encoding="utf-8"?>
<calcChain xmlns="http://schemas.openxmlformats.org/spreadsheetml/2006/main">
  <c r="L46" i="5"/>
  <c r="M27"/>
  <c r="L25"/>
  <c r="M24"/>
  <c r="L58"/>
  <c r="M55"/>
  <c r="M57"/>
  <c r="L52"/>
  <c r="M56"/>
  <c r="K37"/>
  <c r="J37"/>
  <c r="M54"/>
  <c r="M58"/>
  <c r="I25"/>
  <c r="K28"/>
  <c r="J28"/>
  <c r="I28"/>
  <c r="K31"/>
  <c r="J31"/>
  <c r="I31"/>
  <c r="M31"/>
  <c r="M30"/>
  <c r="L38"/>
  <c r="L43"/>
  <c r="M23"/>
  <c r="M25" s="1"/>
  <c r="M46"/>
  <c r="I37"/>
  <c r="M36"/>
  <c r="K34"/>
  <c r="J34"/>
  <c r="I34"/>
  <c r="M33"/>
  <c r="M34"/>
  <c r="I38"/>
  <c r="M28"/>
  <c r="J38"/>
  <c r="J41"/>
  <c r="J42"/>
  <c r="J43"/>
  <c r="J45"/>
  <c r="J48"/>
  <c r="J49"/>
  <c r="J59"/>
  <c r="J60" s="1"/>
  <c r="K38"/>
  <c r="K43"/>
  <c r="I41"/>
  <c r="I42"/>
  <c r="M38"/>
  <c r="M51"/>
  <c r="M52"/>
  <c r="M37"/>
  <c r="J62"/>
  <c r="J63"/>
  <c r="L62"/>
  <c r="I43"/>
  <c r="L47"/>
  <c r="L48"/>
  <c r="L49"/>
  <c r="L59" s="1"/>
  <c r="M42"/>
  <c r="K49"/>
  <c r="K59"/>
  <c r="K60" s="1"/>
  <c r="K61" s="1"/>
  <c r="K62" s="1"/>
  <c r="K63" s="1"/>
  <c r="M41"/>
  <c r="I45"/>
  <c r="M43"/>
  <c r="M47"/>
  <c r="M48"/>
  <c r="I48"/>
  <c r="I49"/>
  <c r="I59"/>
  <c r="I60" s="1"/>
  <c r="I61" s="1"/>
  <c r="I62" s="1"/>
  <c r="L63"/>
  <c r="M49"/>
  <c r="M62" l="1"/>
  <c r="M63" s="1"/>
  <c r="I63"/>
  <c r="L60"/>
  <c r="M59"/>
</calcChain>
</file>

<file path=xl/sharedStrings.xml><?xml version="1.0" encoding="utf-8"?>
<sst xmlns="http://schemas.openxmlformats.org/spreadsheetml/2006/main" count="91" uniqueCount="86">
  <si>
    <t>СВОДНЫЙ СМЕТНЫЙ РАСЧЕТ СТОИМОСТИ СТРОИТЕЛЬСТВА</t>
  </si>
  <si>
    <t>№ п/п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</si>
  <si>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</si>
  <si>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</si>
  <si>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</si>
  <si>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Строительных работ</t>
  </si>
  <si>
    <t>Общая сметная стоимость, тыс. руб.</t>
  </si>
  <si>
    <t>Глава 1. Подготовка территории строительства</t>
  </si>
  <si>
    <t>Глава 6. Наружные сети и сооружения водоснабжения, водоотведения, теплоснабжения и газоснабжения</t>
  </si>
  <si>
    <t>Глава 8. Временные здания и сооружения</t>
  </si>
  <si>
    <t>Глава 9. Прочие работы и затраты</t>
  </si>
  <si>
    <t>Глава 12. Проектные и изыскательские работы, авторский надзор</t>
  </si>
  <si>
    <t>Итого по главе 7</t>
  </si>
  <si>
    <t>Добровольное страхование, в том числе строительных рисков 3%</t>
  </si>
  <si>
    <t>Итого по главе 10</t>
  </si>
  <si>
    <t>Итого по главе 9</t>
  </si>
  <si>
    <t>Итого по главам 1-9</t>
  </si>
  <si>
    <t>Итого с непредвиденными</t>
  </si>
  <si>
    <t>монтажных работ</t>
  </si>
  <si>
    <t>оборудования, мебели, инвентаря</t>
  </si>
  <si>
    <t>прочих</t>
  </si>
  <si>
    <t>Итого по главе 2</t>
  </si>
  <si>
    <t>Итого по главе 6</t>
  </si>
  <si>
    <t>Глава 7. Благоустройство и озеленение территории</t>
  </si>
  <si>
    <t>ОСР №7-1</t>
  </si>
  <si>
    <t>Итого по главам 1-7</t>
  </si>
  <si>
    <t>ГСН81-05-01-2001, прил.1, п.4.2</t>
  </si>
  <si>
    <t>Временные здания и сооружения 1.8%</t>
  </si>
  <si>
    <t>Итого по главе 8</t>
  </si>
  <si>
    <t>Итого по главам 1-8</t>
  </si>
  <si>
    <t>ГСН81-05-01-2001, таб.4, п.11.4</t>
  </si>
  <si>
    <t>МДС81-35.2004</t>
  </si>
  <si>
    <t xml:space="preserve">Глава 10. Содержание службы заказчика. Строительный контроль. </t>
  </si>
  <si>
    <t>Итого по главе 12</t>
  </si>
  <si>
    <t>Итого по главам 1-12</t>
  </si>
  <si>
    <t>НК РФ</t>
  </si>
  <si>
    <t>Налог на добавленную стоимость 18%</t>
  </si>
  <si>
    <t>Всего по сводному расчету</t>
  </si>
  <si>
    <t>Подготовка территории</t>
  </si>
  <si>
    <t>Театр Эстрады</t>
  </si>
  <si>
    <t>ОСР № 6-1</t>
  </si>
  <si>
    <t>Итого по главе 1</t>
  </si>
  <si>
    <t>Итого по главе 4</t>
  </si>
  <si>
    <t>Благоустройство и озеленение территории</t>
  </si>
  <si>
    <t>Наружные сети водоснабжения, водоотведения и теплоснабжения</t>
  </si>
  <si>
    <t>ОСР № 9-1</t>
  </si>
  <si>
    <t>Проектно-изыскательские работы</t>
  </si>
  <si>
    <t>Составила</t>
  </si>
  <si>
    <t>УТВЕРЖДАЮ:</t>
  </si>
  <si>
    <t>СОГЛАСОВАНО:</t>
  </si>
  <si>
    <t>Заказчик-застройщик:</t>
  </si>
  <si>
    <t xml:space="preserve">ГКУ КО Калининградской области "ОКС"                                                                                  </t>
  </si>
  <si>
    <t>Министерство культуры Калининградской области.</t>
  </si>
  <si>
    <r>
      <t>"</t>
    </r>
    <r>
      <rPr>
        <u/>
        <sz val="10"/>
        <color indexed="8"/>
        <rFont val="Calibri"/>
        <family val="2"/>
        <charset val="204"/>
      </rPr>
      <t xml:space="preserve">                                         </t>
    </r>
    <r>
      <rPr>
        <sz val="10"/>
        <color indexed="8"/>
        <rFont val="Calibri"/>
        <family val="2"/>
        <charset val="204"/>
      </rPr>
      <t xml:space="preserve">  "  </t>
    </r>
    <r>
      <rPr>
        <u/>
        <sz val="10"/>
        <color indexed="8"/>
        <rFont val="Calibri"/>
        <family val="2"/>
        <charset val="204"/>
      </rPr>
      <t xml:space="preserve">                                </t>
    </r>
    <r>
      <rPr>
        <sz val="10"/>
        <color indexed="8"/>
        <rFont val="Calibri"/>
        <family val="2"/>
        <charset val="204"/>
      </rPr>
      <t>2012 г.</t>
    </r>
  </si>
  <si>
    <t>ОСР № 1-1</t>
  </si>
  <si>
    <t>ОСР № 2-1</t>
  </si>
  <si>
    <t>ОСР № 4-1</t>
  </si>
  <si>
    <t>Смета № 12-1</t>
  </si>
  <si>
    <t>Постановление Правительства РФ от 05.03.2007 № 145</t>
  </si>
  <si>
    <t>Экспертиза проектной документации</t>
  </si>
  <si>
    <t>Содержание службы заказчика-застройщика</t>
  </si>
  <si>
    <t>подпись (инициалы, фамилия)</t>
  </si>
  <si>
    <t>Главный инженер проекта</t>
  </si>
  <si>
    <t>Кузнецов Я. В.</t>
  </si>
  <si>
    <t>инженер-сметчик</t>
  </si>
  <si>
    <t>Красовская А.В.</t>
  </si>
  <si>
    <t>Заказчик</t>
  </si>
  <si>
    <t>должность, подпись (инициалы, фамилия)</t>
  </si>
  <si>
    <t>Дополнительные затраты при производстве работ в зимнее время 0,63%</t>
  </si>
  <si>
    <t>Затраты на проведение проверки достоверности определения сметной стоимости объекта</t>
  </si>
  <si>
    <t>Подготовка технических планов и первичная инвентаризация</t>
  </si>
  <si>
    <t>Письмо Ф.39/2435 от 20.06.2012 ФГУП "Ростех-инвентаризация-Федеральное БТИ"</t>
  </si>
  <si>
    <t>Пуско-наладочные работы вхолостую</t>
  </si>
  <si>
    <t>Наружные сети электроснабжения</t>
  </si>
  <si>
    <t>Постановление Правительства РФ № 468 от 21.06.2010</t>
  </si>
  <si>
    <t>Расчет</t>
  </si>
  <si>
    <t>Компенсационная стоимость зеленых насаждений</t>
  </si>
  <si>
    <t>Резерв средств на непредвиденные работы и затраты 2 %</t>
  </si>
  <si>
    <t xml:space="preserve"> Корректировка проектно-сметной документации по объекту "Строительство театра эстрады г. Светлогорск, Калининградская область."</t>
  </si>
  <si>
    <t>Сводный сметный расчет в сумме 2 159 277,33 тыс. руб.</t>
  </si>
  <si>
    <t xml:space="preserve">Постановление Правительства РФ №427 от 18 мая 2009г. </t>
  </si>
  <si>
    <t>Глава 2. Основные объекты строительства</t>
  </si>
  <si>
    <t>Глава 4. Объекты энергетического хозяйства</t>
  </si>
  <si>
    <t>Руководитель проектной организации</t>
  </si>
  <si>
    <t xml:space="preserve">Выгодоприобретатель: </t>
  </si>
  <si>
    <t>Составлен в текущих ценах по состоянию на 03.2012 г.</t>
  </si>
</sst>
</file>

<file path=xl/styles.xml><?xml version="1.0" encoding="utf-8"?>
<styleSheet xmlns="http://schemas.openxmlformats.org/spreadsheetml/2006/main">
  <numFmts count="1">
    <numFmt numFmtId="164" formatCode="#,##0.000"/>
  </numFmts>
  <fonts count="11">
    <font>
      <sz val="11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u/>
      <sz val="10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8"/>
      <color indexed="8"/>
      <name val="Verdana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5" fillId="0" borderId="0" xfId="0" applyFont="1"/>
    <xf numFmtId="0" fontId="6" fillId="0" borderId="0" xfId="0" applyFont="1" applyAlignment="1"/>
    <xf numFmtId="0" fontId="7" fillId="0" borderId="0" xfId="0" applyFont="1"/>
    <xf numFmtId="0" fontId="5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vertical="center" wrapText="1"/>
    </xf>
    <xf numFmtId="4" fontId="5" fillId="0" borderId="0" xfId="0" applyNumberFormat="1" applyFont="1" applyAlignment="1">
      <alignment wrapText="1"/>
    </xf>
    <xf numFmtId="0" fontId="7" fillId="0" borderId="1" xfId="0" applyFont="1" applyBorder="1" applyAlignment="1">
      <alignment wrapText="1"/>
    </xf>
    <xf numFmtId="4" fontId="9" fillId="0" borderId="1" xfId="0" applyNumberFormat="1" applyFont="1" applyBorder="1" applyAlignment="1">
      <alignment vertical="center" wrapText="1"/>
    </xf>
    <xf numFmtId="4" fontId="7" fillId="0" borderId="0" xfId="0" applyNumberFormat="1" applyFont="1" applyAlignment="1">
      <alignment wrapText="1"/>
    </xf>
    <xf numFmtId="4" fontId="7" fillId="0" borderId="0" xfId="0" applyNumberFormat="1" applyFont="1"/>
    <xf numFmtId="0" fontId="5" fillId="0" borderId="0" xfId="0" applyFont="1" applyBorder="1" applyAlignment="1">
      <alignment wrapText="1"/>
    </xf>
    <xf numFmtId="0" fontId="5" fillId="0" borderId="2" xfId="0" applyFont="1" applyBorder="1" applyAlignment="1">
      <alignment wrapText="1"/>
    </xf>
    <xf numFmtId="4" fontId="5" fillId="0" borderId="2" xfId="0" applyNumberFormat="1" applyFont="1" applyBorder="1" applyAlignment="1">
      <alignment wrapText="1"/>
    </xf>
    <xf numFmtId="0" fontId="9" fillId="0" borderId="0" xfId="0" applyFont="1" applyAlignment="1"/>
    <xf numFmtId="0" fontId="5" fillId="0" borderId="0" xfId="0" applyFont="1" applyAlignment="1">
      <alignment vertical="top"/>
    </xf>
    <xf numFmtId="164" fontId="5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164" fontId="5" fillId="0" borderId="0" xfId="0" applyNumberFormat="1" applyFont="1" applyAlignment="1">
      <alignment wrapText="1"/>
    </xf>
    <xf numFmtId="0" fontId="5" fillId="0" borderId="0" xfId="0" applyFont="1" applyAlignment="1">
      <alignment horizontal="center" wrapText="1"/>
    </xf>
    <xf numFmtId="49" fontId="5" fillId="0" borderId="0" xfId="0" applyNumberFormat="1" applyFont="1" applyAlignment="1">
      <alignment horizontal="center" wrapText="1"/>
    </xf>
    <xf numFmtId="49" fontId="5" fillId="0" borderId="0" xfId="0" applyNumberFormat="1" applyFont="1" applyAlignment="1"/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7" fillId="0" borderId="2" xfId="0" applyFont="1" applyBorder="1" applyAlignment="1">
      <alignment wrapText="1"/>
    </xf>
    <xf numFmtId="49" fontId="5" fillId="0" borderId="0" xfId="0" applyNumberFormat="1" applyFont="1" applyAlignment="1">
      <alignment wrapText="1"/>
    </xf>
    <xf numFmtId="49" fontId="5" fillId="0" borderId="2" xfId="0" applyNumberFormat="1" applyFont="1" applyBorder="1" applyAlignment="1">
      <alignment wrapText="1"/>
    </xf>
    <xf numFmtId="0" fontId="5" fillId="0" borderId="2" xfId="0" applyFont="1" applyBorder="1" applyAlignment="1">
      <alignment horizontal="center"/>
    </xf>
    <xf numFmtId="0" fontId="7" fillId="0" borderId="2" xfId="0" applyFont="1" applyBorder="1"/>
    <xf numFmtId="2" fontId="5" fillId="0" borderId="0" xfId="0" applyNumberFormat="1" applyFont="1" applyAlignment="1">
      <alignment wrapText="1"/>
    </xf>
    <xf numFmtId="4" fontId="8" fillId="0" borderId="1" xfId="0" applyNumberFormat="1" applyFont="1" applyBorder="1" applyAlignment="1">
      <alignment horizontal="right" vertical="top" wrapText="1"/>
    </xf>
    <xf numFmtId="4" fontId="5" fillId="0" borderId="1" xfId="0" applyNumberFormat="1" applyFont="1" applyBorder="1" applyAlignment="1">
      <alignment wrapText="1"/>
    </xf>
    <xf numFmtId="4" fontId="9" fillId="0" borderId="1" xfId="0" applyNumberFormat="1" applyFont="1" applyBorder="1" applyAlignment="1">
      <alignment wrapText="1"/>
    </xf>
    <xf numFmtId="4" fontId="10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wrapText="1"/>
    </xf>
    <xf numFmtId="4" fontId="4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left" vertical="center" wrapText="1" indent="6"/>
    </xf>
    <xf numFmtId="0" fontId="9" fillId="0" borderId="1" xfId="0" applyFont="1" applyBorder="1" applyAlignment="1">
      <alignment horizontal="left" wrapText="1"/>
    </xf>
    <xf numFmtId="49" fontId="5" fillId="0" borderId="4" xfId="0" applyNumberFormat="1" applyFont="1" applyBorder="1" applyAlignment="1">
      <alignment horizontal="left" wrapText="1"/>
    </xf>
    <xf numFmtId="49" fontId="5" fillId="0" borderId="3" xfId="0" applyNumberFormat="1" applyFont="1" applyBorder="1" applyAlignment="1">
      <alignment horizontal="left" wrapText="1"/>
    </xf>
    <xf numFmtId="49" fontId="5" fillId="0" borderId="1" xfId="0" applyNumberFormat="1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49" fontId="5" fillId="0" borderId="4" xfId="0" applyNumberFormat="1" applyFont="1" applyBorder="1" applyAlignment="1">
      <alignment horizontal="center" wrapText="1"/>
    </xf>
    <xf numFmtId="49" fontId="5" fillId="0" borderId="3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2" fontId="5" fillId="0" borderId="1" xfId="0" applyNumberFormat="1" applyFont="1" applyBorder="1" applyAlignment="1">
      <alignment horizontal="left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49" fontId="5" fillId="0" borderId="3" xfId="0" applyNumberFormat="1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2" fontId="5" fillId="0" borderId="4" xfId="0" applyNumberFormat="1" applyFont="1" applyBorder="1" applyAlignment="1">
      <alignment horizontal="left" wrapText="1"/>
    </xf>
    <xf numFmtId="2" fontId="5" fillId="0" borderId="3" xfId="0" applyNumberFormat="1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0" fontId="9" fillId="0" borderId="5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49" fontId="5" fillId="0" borderId="0" xfId="0" applyNumberFormat="1" applyFont="1" applyAlignment="1">
      <alignment horizontal="center" wrapText="1"/>
    </xf>
    <xf numFmtId="49" fontId="5" fillId="0" borderId="0" xfId="0" applyNumberFormat="1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1"/>
  <sheetViews>
    <sheetView tabSelected="1" workbookViewId="0">
      <selection activeCell="B55" sqref="B55:C55"/>
    </sheetView>
  </sheetViews>
  <sheetFormatPr defaultRowHeight="12.75"/>
  <cols>
    <col min="1" max="1" width="5.5703125" style="3" customWidth="1"/>
    <col min="2" max="2" width="10.140625" style="3" bestFit="1" customWidth="1"/>
    <col min="3" max="3" width="4.85546875" style="3" customWidth="1"/>
    <col min="4" max="5" width="9.140625" style="3" customWidth="1"/>
    <col min="6" max="6" width="10.28515625" style="3" customWidth="1"/>
    <col min="7" max="7" width="11.28515625" style="3" customWidth="1"/>
    <col min="8" max="8" width="1.42578125" style="3" customWidth="1"/>
    <col min="9" max="9" width="13.7109375" style="3" customWidth="1"/>
    <col min="10" max="10" width="11.28515625" style="3" customWidth="1"/>
    <col min="11" max="11" width="12.140625" style="3" customWidth="1"/>
    <col min="12" max="12" width="12.85546875" style="3" customWidth="1"/>
    <col min="13" max="13" width="16.42578125" style="3" customWidth="1"/>
    <col min="14" max="14" width="13.7109375" style="3" bestFit="1" customWidth="1"/>
    <col min="15" max="16384" width="9.140625" style="3"/>
  </cols>
  <sheetData>
    <row r="1" spans="1:14">
      <c r="A1" s="1" t="s">
        <v>48</v>
      </c>
      <c r="J1" s="1" t="s">
        <v>49</v>
      </c>
    </row>
    <row r="2" spans="1:14">
      <c r="B2" s="1"/>
    </row>
    <row r="3" spans="1:14">
      <c r="A3" s="1" t="s">
        <v>50</v>
      </c>
      <c r="B3" s="1"/>
      <c r="J3" s="1" t="s">
        <v>84</v>
      </c>
    </row>
    <row r="4" spans="1:14">
      <c r="A4" s="1"/>
      <c r="B4" s="1"/>
      <c r="J4" s="1"/>
    </row>
    <row r="5" spans="1:14">
      <c r="A5" s="1" t="s">
        <v>79</v>
      </c>
      <c r="C5" s="18"/>
      <c r="D5" s="18"/>
      <c r="E5" s="18"/>
      <c r="F5" s="18"/>
      <c r="G5" s="18"/>
      <c r="H5" s="18"/>
      <c r="I5" s="18"/>
      <c r="J5" s="1" t="s">
        <v>79</v>
      </c>
      <c r="K5" s="18"/>
      <c r="L5" s="18"/>
      <c r="M5" s="18"/>
      <c r="N5" s="18"/>
    </row>
    <row r="6" spans="1:14">
      <c r="A6" s="1"/>
      <c r="C6" s="18"/>
      <c r="D6" s="18"/>
      <c r="E6" s="18"/>
      <c r="F6" s="18"/>
      <c r="G6" s="18"/>
      <c r="H6" s="18"/>
      <c r="I6" s="18"/>
      <c r="J6" s="1"/>
      <c r="K6" s="18"/>
      <c r="L6" s="18"/>
      <c r="M6" s="18"/>
      <c r="N6" s="18"/>
    </row>
    <row r="7" spans="1:14">
      <c r="A7" s="17" t="s">
        <v>51</v>
      </c>
      <c r="C7" s="2"/>
      <c r="F7" s="2"/>
      <c r="G7" s="2"/>
      <c r="H7" s="2"/>
      <c r="I7" s="2"/>
      <c r="J7" s="17" t="s">
        <v>52</v>
      </c>
      <c r="K7" s="2"/>
      <c r="L7" s="2"/>
      <c r="M7" s="2"/>
      <c r="N7" s="2"/>
    </row>
    <row r="8" spans="1:14">
      <c r="A8" s="1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</row>
    <row r="9" spans="1:14"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</row>
    <row r="10" spans="1:14">
      <c r="A10" s="1" t="s">
        <v>53</v>
      </c>
      <c r="C10" s="18"/>
      <c r="D10" s="17"/>
      <c r="F10" s="18"/>
      <c r="G10" s="18"/>
      <c r="H10" s="18"/>
      <c r="I10" s="18"/>
      <c r="J10" s="1" t="s">
        <v>53</v>
      </c>
      <c r="K10" s="18"/>
      <c r="L10" s="18"/>
      <c r="M10" s="18"/>
      <c r="N10" s="18"/>
    </row>
    <row r="11" spans="1:14">
      <c r="A11" s="1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</row>
    <row r="12" spans="1:14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>
      <c r="A13" s="69" t="s">
        <v>0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1"/>
    </row>
    <row r="14" spans="1:14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1"/>
    </row>
    <row r="15" spans="1:14">
      <c r="A15" s="1"/>
      <c r="B15" s="1"/>
      <c r="C15" s="1"/>
      <c r="D15" s="1"/>
      <c r="E15" s="1"/>
      <c r="F15" s="1"/>
      <c r="G15" s="1"/>
      <c r="H15" s="25" t="s">
        <v>78</v>
      </c>
      <c r="I15" s="1"/>
      <c r="J15" s="1"/>
      <c r="K15" s="1"/>
      <c r="L15" s="1"/>
      <c r="M15" s="1"/>
      <c r="N15" s="1"/>
    </row>
    <row r="16" spans="1:14">
      <c r="A16" s="1"/>
      <c r="B16" s="1"/>
      <c r="C16" s="1"/>
      <c r="D16" s="1"/>
      <c r="E16" s="1"/>
      <c r="F16" s="1"/>
      <c r="G16" s="1"/>
      <c r="H16" s="25"/>
      <c r="I16" s="1"/>
      <c r="J16" s="1"/>
      <c r="K16" s="1"/>
      <c r="L16" s="1"/>
      <c r="M16" s="1"/>
      <c r="N16" s="1"/>
    </row>
    <row r="17" spans="1:15">
      <c r="A17" s="1" t="s">
        <v>85</v>
      </c>
      <c r="C17" s="1"/>
      <c r="D17" s="1"/>
      <c r="E17" s="1"/>
      <c r="F17" s="1"/>
      <c r="G17" s="1"/>
      <c r="H17" s="1"/>
      <c r="I17" s="1"/>
      <c r="K17" s="1"/>
      <c r="L17" s="1"/>
      <c r="M17" s="1"/>
      <c r="N17" s="1"/>
    </row>
    <row r="18" spans="1: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5" ht="30" customHeight="1">
      <c r="A19" s="49" t="s">
        <v>1</v>
      </c>
      <c r="B19" s="50" t="s">
        <v>2</v>
      </c>
      <c r="C19" s="50"/>
      <c r="D19" s="49" t="s">
        <v>3</v>
      </c>
      <c r="E19" s="49"/>
      <c r="F19" s="49"/>
      <c r="G19" s="49"/>
      <c r="H19" s="49"/>
      <c r="I19" s="49" t="s">
        <v>4</v>
      </c>
      <c r="J19" s="49"/>
      <c r="K19" s="49"/>
      <c r="L19" s="49"/>
      <c r="M19" s="49" t="s">
        <v>6</v>
      </c>
      <c r="N19" s="4"/>
      <c r="O19" s="5"/>
    </row>
    <row r="20" spans="1:15" ht="38.25">
      <c r="A20" s="49"/>
      <c r="B20" s="50"/>
      <c r="C20" s="50"/>
      <c r="D20" s="49"/>
      <c r="E20" s="49"/>
      <c r="F20" s="49"/>
      <c r="G20" s="49"/>
      <c r="H20" s="49"/>
      <c r="I20" s="6" t="s">
        <v>5</v>
      </c>
      <c r="J20" s="6" t="s">
        <v>18</v>
      </c>
      <c r="K20" s="6" t="s">
        <v>19</v>
      </c>
      <c r="L20" s="6" t="s">
        <v>20</v>
      </c>
      <c r="M20" s="49"/>
      <c r="N20" s="4"/>
      <c r="O20" s="5"/>
    </row>
    <row r="21" spans="1:15">
      <c r="A21" s="7">
        <v>1</v>
      </c>
      <c r="B21" s="51">
        <v>2</v>
      </c>
      <c r="C21" s="51"/>
      <c r="D21" s="51">
        <v>3</v>
      </c>
      <c r="E21" s="51"/>
      <c r="F21" s="51"/>
      <c r="G21" s="51"/>
      <c r="H21" s="51"/>
      <c r="I21" s="6">
        <v>4</v>
      </c>
      <c r="J21" s="6">
        <v>5</v>
      </c>
      <c r="K21" s="6">
        <v>6</v>
      </c>
      <c r="L21" s="6">
        <v>7</v>
      </c>
      <c r="M21" s="6">
        <v>8</v>
      </c>
      <c r="N21" s="4"/>
      <c r="O21" s="5"/>
    </row>
    <row r="22" spans="1:15">
      <c r="A22" s="42" t="s">
        <v>7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"/>
      <c r="O22" s="5"/>
    </row>
    <row r="23" spans="1:15">
      <c r="A23" s="6">
        <v>1</v>
      </c>
      <c r="B23" s="45" t="s">
        <v>54</v>
      </c>
      <c r="C23" s="45"/>
      <c r="D23" s="46" t="s">
        <v>38</v>
      </c>
      <c r="E23" s="46"/>
      <c r="F23" s="46"/>
      <c r="G23" s="46"/>
      <c r="H23" s="46"/>
      <c r="I23" s="20">
        <v>27029.82</v>
      </c>
      <c r="J23" s="34"/>
      <c r="K23" s="35"/>
      <c r="L23" s="35"/>
      <c r="M23" s="35">
        <f>SUM(I23:L23)</f>
        <v>27029.82</v>
      </c>
      <c r="N23" s="4"/>
      <c r="O23" s="5"/>
    </row>
    <row r="24" spans="1:15">
      <c r="A24" s="6"/>
      <c r="B24" s="43" t="s">
        <v>75</v>
      </c>
      <c r="C24" s="44"/>
      <c r="D24" s="59" t="s">
        <v>76</v>
      </c>
      <c r="E24" s="60"/>
      <c r="F24" s="60"/>
      <c r="G24" s="60"/>
      <c r="H24" s="61"/>
      <c r="I24" s="20"/>
      <c r="J24" s="34"/>
      <c r="K24" s="35"/>
      <c r="L24" s="35">
        <v>1314.855</v>
      </c>
      <c r="M24" s="35">
        <f>SUM(I24:L24)</f>
        <v>1314.855</v>
      </c>
      <c r="N24" s="4"/>
      <c r="O24" s="5"/>
    </row>
    <row r="25" spans="1:15">
      <c r="A25" s="6"/>
      <c r="B25" s="47"/>
      <c r="C25" s="48"/>
      <c r="D25" s="42" t="s">
        <v>41</v>
      </c>
      <c r="E25" s="42"/>
      <c r="F25" s="42"/>
      <c r="G25" s="42"/>
      <c r="H25" s="42"/>
      <c r="I25" s="36">
        <f>SUM(I23)</f>
        <v>27029.82</v>
      </c>
      <c r="J25" s="34"/>
      <c r="K25" s="35"/>
      <c r="L25" s="36">
        <f>SUM(L23:L24)</f>
        <v>1314.855</v>
      </c>
      <c r="M25" s="36">
        <f>SUM(M23:M24)</f>
        <v>28344.674999999999</v>
      </c>
      <c r="N25" s="4"/>
      <c r="O25" s="5"/>
    </row>
    <row r="26" spans="1:15">
      <c r="A26" s="42" t="s">
        <v>81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"/>
      <c r="O26" s="5"/>
    </row>
    <row r="27" spans="1:15" ht="12.75" customHeight="1">
      <c r="A27" s="6">
        <v>2</v>
      </c>
      <c r="B27" s="45" t="s">
        <v>55</v>
      </c>
      <c r="C27" s="45"/>
      <c r="D27" s="46" t="s">
        <v>39</v>
      </c>
      <c r="E27" s="46"/>
      <c r="F27" s="46"/>
      <c r="G27" s="46"/>
      <c r="H27" s="46"/>
      <c r="I27" s="20">
        <v>705709.56</v>
      </c>
      <c r="J27" s="20">
        <v>263655.21000000002</v>
      </c>
      <c r="K27" s="20">
        <v>501486.32</v>
      </c>
      <c r="L27" s="37"/>
      <c r="M27" s="20">
        <f>SUM(I27:L27)</f>
        <v>1470851.09</v>
      </c>
      <c r="N27" s="21"/>
      <c r="O27" s="5"/>
    </row>
    <row r="28" spans="1:15">
      <c r="A28" s="7"/>
      <c r="B28" s="45"/>
      <c r="C28" s="45"/>
      <c r="D28" s="42" t="s">
        <v>21</v>
      </c>
      <c r="E28" s="42"/>
      <c r="F28" s="42"/>
      <c r="G28" s="42"/>
      <c r="H28" s="42"/>
      <c r="I28" s="36">
        <f>SUM(I27)</f>
        <v>705709.56</v>
      </c>
      <c r="J28" s="36">
        <f>SUM(J27)</f>
        <v>263655.21000000002</v>
      </c>
      <c r="K28" s="36">
        <f>SUM(K27)</f>
        <v>501486.32</v>
      </c>
      <c r="L28" s="36"/>
      <c r="M28" s="36">
        <f>SUM(I28:L28)</f>
        <v>1470851.09</v>
      </c>
      <c r="N28" s="9"/>
      <c r="O28" s="5"/>
    </row>
    <row r="29" spans="1:15">
      <c r="A29" s="42" t="s">
        <v>82</v>
      </c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9"/>
      <c r="O29" s="5"/>
    </row>
    <row r="30" spans="1:15" ht="12.75" customHeight="1">
      <c r="A30" s="6">
        <v>3</v>
      </c>
      <c r="B30" s="43" t="s">
        <v>56</v>
      </c>
      <c r="C30" s="44"/>
      <c r="D30" s="46" t="s">
        <v>73</v>
      </c>
      <c r="E30" s="46"/>
      <c r="F30" s="46"/>
      <c r="G30" s="46"/>
      <c r="H30" s="46"/>
      <c r="I30" s="38">
        <v>5366.39</v>
      </c>
      <c r="J30" s="38">
        <v>1667.05</v>
      </c>
      <c r="K30" s="38">
        <v>6096.41</v>
      </c>
      <c r="L30" s="38"/>
      <c r="M30" s="38">
        <f>SUM(I30:L30)</f>
        <v>13129.85</v>
      </c>
      <c r="N30" s="9"/>
      <c r="O30" s="5"/>
    </row>
    <row r="31" spans="1:15">
      <c r="A31" s="7"/>
      <c r="B31" s="43"/>
      <c r="C31" s="44"/>
      <c r="D31" s="42" t="s">
        <v>42</v>
      </c>
      <c r="E31" s="42"/>
      <c r="F31" s="42"/>
      <c r="G31" s="42"/>
      <c r="H31" s="42"/>
      <c r="I31" s="36">
        <f>SUM(I30)</f>
        <v>5366.39</v>
      </c>
      <c r="J31" s="36">
        <f>SUM(J30)</f>
        <v>1667.05</v>
      </c>
      <c r="K31" s="36">
        <f>SUM(K30)</f>
        <v>6096.41</v>
      </c>
      <c r="L31" s="36"/>
      <c r="M31" s="36">
        <f>SUM(I31:L31)</f>
        <v>13129.85</v>
      </c>
      <c r="N31" s="9"/>
      <c r="O31" s="5"/>
    </row>
    <row r="32" spans="1:15">
      <c r="A32" s="42" t="s">
        <v>8</v>
      </c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"/>
      <c r="O32" s="5"/>
    </row>
    <row r="33" spans="1:15">
      <c r="A33" s="6">
        <v>4</v>
      </c>
      <c r="B33" s="57" t="s">
        <v>40</v>
      </c>
      <c r="C33" s="58"/>
      <c r="D33" s="54" t="s">
        <v>44</v>
      </c>
      <c r="E33" s="55"/>
      <c r="F33" s="55"/>
      <c r="G33" s="55"/>
      <c r="H33" s="56"/>
      <c r="I33" s="20">
        <v>10667.28</v>
      </c>
      <c r="J33" s="20">
        <v>146.08000000000001</v>
      </c>
      <c r="K33" s="20">
        <v>468.62</v>
      </c>
      <c r="L33" s="39"/>
      <c r="M33" s="20">
        <f>L33+K33+J33+I33</f>
        <v>11281.980000000001</v>
      </c>
      <c r="N33" s="4"/>
      <c r="O33" s="5"/>
    </row>
    <row r="34" spans="1:15">
      <c r="A34" s="7"/>
      <c r="B34" s="45"/>
      <c r="C34" s="45"/>
      <c r="D34" s="42" t="s">
        <v>22</v>
      </c>
      <c r="E34" s="42"/>
      <c r="F34" s="42"/>
      <c r="G34" s="42"/>
      <c r="H34" s="42"/>
      <c r="I34" s="36">
        <f>SUM(I33:I33)</f>
        <v>10667.28</v>
      </c>
      <c r="J34" s="36">
        <f>SUM(J33:J33)</f>
        <v>146.08000000000001</v>
      </c>
      <c r="K34" s="36">
        <f>SUM(K33:K33)</f>
        <v>468.62</v>
      </c>
      <c r="L34" s="36"/>
      <c r="M34" s="36">
        <f>SUM(M33:M33)</f>
        <v>11281.980000000001</v>
      </c>
      <c r="N34" s="5"/>
      <c r="O34" s="5"/>
    </row>
    <row r="35" spans="1:15">
      <c r="A35" s="42" t="s">
        <v>23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5"/>
      <c r="O35" s="5"/>
    </row>
    <row r="36" spans="1:15">
      <c r="A36" s="6">
        <v>5</v>
      </c>
      <c r="B36" s="45" t="s">
        <v>24</v>
      </c>
      <c r="C36" s="45"/>
      <c r="D36" s="46" t="s">
        <v>43</v>
      </c>
      <c r="E36" s="46"/>
      <c r="F36" s="46"/>
      <c r="G36" s="46"/>
      <c r="H36" s="46"/>
      <c r="I36" s="38">
        <v>137967.9</v>
      </c>
      <c r="J36" s="20">
        <v>1837.9</v>
      </c>
      <c r="K36" s="20">
        <v>1217.67</v>
      </c>
      <c r="L36" s="8"/>
      <c r="M36" s="8">
        <f>SUM(I36:L36)</f>
        <v>141023.47</v>
      </c>
      <c r="N36" s="5"/>
      <c r="O36" s="5"/>
    </row>
    <row r="37" spans="1:15">
      <c r="A37" s="7"/>
      <c r="B37" s="45"/>
      <c r="C37" s="45"/>
      <c r="D37" s="42" t="s">
        <v>12</v>
      </c>
      <c r="E37" s="42"/>
      <c r="F37" s="42"/>
      <c r="G37" s="42"/>
      <c r="H37" s="42"/>
      <c r="I37" s="11">
        <f>SUM(I36:I36)</f>
        <v>137967.9</v>
      </c>
      <c r="J37" s="11">
        <f>SUM(J36:J36)</f>
        <v>1837.9</v>
      </c>
      <c r="K37" s="11">
        <f>SUM(K36:K36)</f>
        <v>1217.67</v>
      </c>
      <c r="L37" s="8"/>
      <c r="M37" s="11">
        <f>SUM(I37:L37)</f>
        <v>141023.47</v>
      </c>
      <c r="N37" s="5"/>
      <c r="O37" s="5"/>
    </row>
    <row r="38" spans="1:15">
      <c r="A38" s="7"/>
      <c r="B38" s="45"/>
      <c r="C38" s="45"/>
      <c r="D38" s="42" t="s">
        <v>25</v>
      </c>
      <c r="E38" s="42"/>
      <c r="F38" s="42"/>
      <c r="G38" s="42"/>
      <c r="H38" s="42"/>
      <c r="I38" s="36">
        <f>I37+I34+I31+I28+I25</f>
        <v>886740.95000000007</v>
      </c>
      <c r="J38" s="36">
        <f>J37+J34+J31+J28+J25</f>
        <v>267306.24000000005</v>
      </c>
      <c r="K38" s="36">
        <f>K37+K34+K31+K28</f>
        <v>509269.02</v>
      </c>
      <c r="L38" s="36">
        <f>L34+L31+L28+L25</f>
        <v>1314.855</v>
      </c>
      <c r="M38" s="36">
        <f>SUM(I38:L38)</f>
        <v>1664631.0650000002</v>
      </c>
      <c r="N38" s="12"/>
      <c r="O38" s="5"/>
    </row>
    <row r="39" spans="1:15">
      <c r="A39" s="7"/>
      <c r="B39" s="45"/>
      <c r="C39" s="45"/>
      <c r="D39" s="46"/>
      <c r="E39" s="46"/>
      <c r="F39" s="46"/>
      <c r="G39" s="46"/>
      <c r="H39" s="46"/>
      <c r="I39" s="8"/>
      <c r="J39" s="8"/>
      <c r="K39" s="8"/>
      <c r="L39" s="8"/>
      <c r="M39" s="8"/>
      <c r="N39" s="5"/>
      <c r="O39" s="5"/>
    </row>
    <row r="40" spans="1:15">
      <c r="A40" s="42" t="s">
        <v>9</v>
      </c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5"/>
      <c r="O40" s="5"/>
    </row>
    <row r="41" spans="1:15" ht="25.15" customHeight="1">
      <c r="A41" s="6">
        <v>6</v>
      </c>
      <c r="B41" s="45" t="s">
        <v>26</v>
      </c>
      <c r="C41" s="45"/>
      <c r="D41" s="54" t="s">
        <v>27</v>
      </c>
      <c r="E41" s="55"/>
      <c r="F41" s="55"/>
      <c r="G41" s="55"/>
      <c r="H41" s="56"/>
      <c r="I41" s="20">
        <f>I38/100*1.8</f>
        <v>15961.337100000002</v>
      </c>
      <c r="J41" s="20">
        <f>J38/100*1.8</f>
        <v>4811.5123200000016</v>
      </c>
      <c r="K41" s="20"/>
      <c r="L41" s="20"/>
      <c r="M41" s="20">
        <f>L41+K41+J41+I41</f>
        <v>20772.849420000006</v>
      </c>
      <c r="N41" s="5"/>
      <c r="O41" s="5"/>
    </row>
    <row r="42" spans="1:15">
      <c r="A42" s="7"/>
      <c r="B42" s="45"/>
      <c r="C42" s="45"/>
      <c r="D42" s="42" t="s">
        <v>28</v>
      </c>
      <c r="E42" s="42"/>
      <c r="F42" s="42"/>
      <c r="G42" s="42"/>
      <c r="H42" s="42"/>
      <c r="I42" s="11">
        <f>I41</f>
        <v>15961.337100000002</v>
      </c>
      <c r="J42" s="11">
        <f>J41</f>
        <v>4811.5123200000016</v>
      </c>
      <c r="K42" s="11"/>
      <c r="L42" s="11"/>
      <c r="M42" s="11">
        <f>SUM(I42:L42)</f>
        <v>20772.849420000006</v>
      </c>
      <c r="N42" s="5"/>
      <c r="O42" s="5"/>
    </row>
    <row r="43" spans="1:15">
      <c r="A43" s="7"/>
      <c r="B43" s="45"/>
      <c r="C43" s="45"/>
      <c r="D43" s="42" t="s">
        <v>29</v>
      </c>
      <c r="E43" s="42"/>
      <c r="F43" s="42"/>
      <c r="G43" s="42"/>
      <c r="H43" s="42"/>
      <c r="I43" s="11">
        <f>I42+I38</f>
        <v>902702.28710000007</v>
      </c>
      <c r="J43" s="11">
        <f>J42+J38</f>
        <v>272117.75232000003</v>
      </c>
      <c r="K43" s="11">
        <f>K42+K38</f>
        <v>509269.02</v>
      </c>
      <c r="L43" s="11">
        <f>L42+L38</f>
        <v>1314.855</v>
      </c>
      <c r="M43" s="11">
        <f>SUM(I43:L43)</f>
        <v>1685403.91442</v>
      </c>
      <c r="N43" s="12"/>
      <c r="O43" s="5"/>
    </row>
    <row r="44" spans="1:15">
      <c r="A44" s="42" t="s">
        <v>10</v>
      </c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5"/>
      <c r="O44" s="5"/>
    </row>
    <row r="45" spans="1:15" ht="29.45" customHeight="1">
      <c r="A45" s="6">
        <v>7</v>
      </c>
      <c r="B45" s="53" t="s">
        <v>30</v>
      </c>
      <c r="C45" s="53"/>
      <c r="D45" s="54" t="s">
        <v>68</v>
      </c>
      <c r="E45" s="55"/>
      <c r="F45" s="55"/>
      <c r="G45" s="55"/>
      <c r="H45" s="56"/>
      <c r="I45" s="8">
        <f>I43/100*0.63</f>
        <v>5687.0244087300007</v>
      </c>
      <c r="J45" s="8">
        <f>J43/100*0.63</f>
        <v>1714.3418396160002</v>
      </c>
      <c r="K45" s="19"/>
      <c r="L45" s="19"/>
      <c r="M45" s="8">
        <v>7401.36</v>
      </c>
    </row>
    <row r="46" spans="1:15">
      <c r="A46" s="6">
        <v>8</v>
      </c>
      <c r="B46" s="57" t="s">
        <v>45</v>
      </c>
      <c r="C46" s="58"/>
      <c r="D46" s="54" t="s">
        <v>72</v>
      </c>
      <c r="E46" s="55"/>
      <c r="F46" s="55"/>
      <c r="G46" s="55"/>
      <c r="H46" s="56"/>
      <c r="I46" s="8"/>
      <c r="J46" s="8"/>
      <c r="K46" s="8"/>
      <c r="L46" s="20">
        <f>3505.09*0.8</f>
        <v>2804.0720000000001</v>
      </c>
      <c r="M46" s="20">
        <f>L46+K46+J46+I46</f>
        <v>2804.0720000000001</v>
      </c>
    </row>
    <row r="47" spans="1:15">
      <c r="A47" s="6">
        <v>11</v>
      </c>
      <c r="B47" s="67" t="s">
        <v>31</v>
      </c>
      <c r="C47" s="67"/>
      <c r="D47" s="54" t="s">
        <v>13</v>
      </c>
      <c r="E47" s="55"/>
      <c r="F47" s="55"/>
      <c r="G47" s="55"/>
      <c r="H47" s="56"/>
      <c r="I47" s="8"/>
      <c r="J47" s="8"/>
      <c r="K47" s="8"/>
      <c r="L47" s="20">
        <f>(I43+J43)/100*3</f>
        <v>35244.601182600003</v>
      </c>
      <c r="M47" s="8">
        <f>L47+K47+J47+I47</f>
        <v>35244.601182600003</v>
      </c>
    </row>
    <row r="48" spans="1:15">
      <c r="A48" s="7"/>
      <c r="B48" s="45"/>
      <c r="C48" s="45"/>
      <c r="D48" s="42" t="s">
        <v>15</v>
      </c>
      <c r="E48" s="42"/>
      <c r="F48" s="42"/>
      <c r="G48" s="42"/>
      <c r="H48" s="42"/>
      <c r="I48" s="11">
        <f>SUM(I45:I47)</f>
        <v>5687.0244087300007</v>
      </c>
      <c r="J48" s="11">
        <f>SUM(J45:J47)</f>
        <v>1714.3418396160002</v>
      </c>
      <c r="K48" s="11">
        <v>0</v>
      </c>
      <c r="L48" s="11">
        <f>SUM(L46:L47)</f>
        <v>38048.673182600003</v>
      </c>
      <c r="M48" s="11">
        <f>SUM(M45:M47)</f>
        <v>45450.033182600004</v>
      </c>
      <c r="N48" s="13"/>
    </row>
    <row r="49" spans="1:14">
      <c r="A49" s="7"/>
      <c r="B49" s="52"/>
      <c r="C49" s="52"/>
      <c r="D49" s="42" t="s">
        <v>16</v>
      </c>
      <c r="E49" s="42"/>
      <c r="F49" s="42"/>
      <c r="G49" s="42"/>
      <c r="H49" s="42"/>
      <c r="I49" s="11">
        <f>I48+I42+I37+I34+I31+I28+I25</f>
        <v>908389.31150873005</v>
      </c>
      <c r="J49" s="11">
        <f>J48+J42+J37+J34+J31+J28</f>
        <v>273832.09415961604</v>
      </c>
      <c r="K49" s="11">
        <f>K48+K42+K37+K34+K31+K28</f>
        <v>509269.02</v>
      </c>
      <c r="L49" s="11">
        <f>L48+L43</f>
        <v>39363.528182600006</v>
      </c>
      <c r="M49" s="11">
        <f>M48+M43</f>
        <v>1730853.9476026001</v>
      </c>
      <c r="N49" s="13"/>
    </row>
    <row r="50" spans="1:14">
      <c r="A50" s="42" t="s">
        <v>32</v>
      </c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</row>
    <row r="51" spans="1:14" ht="51" customHeight="1">
      <c r="A51" s="10">
        <v>19</v>
      </c>
      <c r="B51" s="57" t="s">
        <v>74</v>
      </c>
      <c r="C51" s="58"/>
      <c r="D51" s="54" t="s">
        <v>60</v>
      </c>
      <c r="E51" s="55"/>
      <c r="F51" s="55"/>
      <c r="G51" s="55"/>
      <c r="H51" s="56"/>
      <c r="I51" s="10"/>
      <c r="J51" s="10"/>
      <c r="K51" s="10"/>
      <c r="L51" s="20">
        <v>41573.730000000003</v>
      </c>
      <c r="M51" s="41">
        <f>L51+K51+J51+I51</f>
        <v>41573.730000000003</v>
      </c>
    </row>
    <row r="52" spans="1:14">
      <c r="A52" s="10"/>
      <c r="B52" s="52"/>
      <c r="C52" s="52"/>
      <c r="D52" s="64" t="s">
        <v>14</v>
      </c>
      <c r="E52" s="65"/>
      <c r="F52" s="65"/>
      <c r="G52" s="65"/>
      <c r="H52" s="66"/>
      <c r="I52" s="10"/>
      <c r="J52" s="10"/>
      <c r="K52" s="10"/>
      <c r="L52" s="11">
        <f>L51</f>
        <v>41573.730000000003</v>
      </c>
      <c r="M52" s="11">
        <f>M51</f>
        <v>41573.730000000003</v>
      </c>
    </row>
    <row r="53" spans="1:14" ht="12.75" customHeight="1">
      <c r="A53" s="42" t="s">
        <v>11</v>
      </c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</row>
    <row r="54" spans="1:14" ht="12.75" customHeight="1">
      <c r="A54" s="10">
        <v>22</v>
      </c>
      <c r="B54" s="62" t="s">
        <v>57</v>
      </c>
      <c r="C54" s="63"/>
      <c r="D54" s="59" t="s">
        <v>46</v>
      </c>
      <c r="E54" s="60"/>
      <c r="F54" s="60"/>
      <c r="G54" s="60"/>
      <c r="H54" s="61"/>
      <c r="I54" s="8"/>
      <c r="J54" s="8"/>
      <c r="K54" s="8"/>
      <c r="L54" s="20">
        <v>16779.66</v>
      </c>
      <c r="M54" s="20">
        <f>L54+K54+J54+I54</f>
        <v>16779.66</v>
      </c>
    </row>
    <row r="55" spans="1:14" ht="78.75" customHeight="1">
      <c r="A55" s="10"/>
      <c r="B55" s="62" t="s">
        <v>71</v>
      </c>
      <c r="C55" s="63"/>
      <c r="D55" s="54" t="s">
        <v>70</v>
      </c>
      <c r="E55" s="55"/>
      <c r="F55" s="55"/>
      <c r="G55" s="55"/>
      <c r="H55" s="56"/>
      <c r="I55" s="8"/>
      <c r="J55" s="8"/>
      <c r="K55" s="8"/>
      <c r="L55" s="20">
        <v>3525.41</v>
      </c>
      <c r="M55" s="20">
        <f>SUM(I55:L55)</f>
        <v>3525.41</v>
      </c>
    </row>
    <row r="56" spans="1:14" ht="41.25" customHeight="1">
      <c r="A56" s="10"/>
      <c r="B56" s="62" t="s">
        <v>58</v>
      </c>
      <c r="C56" s="63"/>
      <c r="D56" s="54" t="s">
        <v>59</v>
      </c>
      <c r="E56" s="55"/>
      <c r="F56" s="55"/>
      <c r="G56" s="55"/>
      <c r="H56" s="56"/>
      <c r="I56" s="8"/>
      <c r="J56" s="8"/>
      <c r="K56" s="8"/>
      <c r="L56" s="20">
        <v>1262.9690000000001</v>
      </c>
      <c r="M56" s="20">
        <f>SUM(I56:L56)</f>
        <v>1262.9690000000001</v>
      </c>
    </row>
    <row r="57" spans="1:14" ht="52.5" customHeight="1">
      <c r="A57" s="10"/>
      <c r="B57" s="62" t="s">
        <v>80</v>
      </c>
      <c r="C57" s="63"/>
      <c r="D57" s="54" t="s">
        <v>69</v>
      </c>
      <c r="E57" s="55"/>
      <c r="F57" s="55"/>
      <c r="G57" s="55"/>
      <c r="H57" s="56"/>
      <c r="I57" s="8"/>
      <c r="J57" s="8"/>
      <c r="K57" s="8"/>
      <c r="L57" s="20">
        <v>20</v>
      </c>
      <c r="M57" s="20">
        <f>SUM(I57:L57)</f>
        <v>20</v>
      </c>
    </row>
    <row r="58" spans="1:14" ht="12.75" customHeight="1">
      <c r="A58" s="10"/>
      <c r="B58" s="43"/>
      <c r="C58" s="44"/>
      <c r="D58" s="64" t="s">
        <v>33</v>
      </c>
      <c r="E58" s="65"/>
      <c r="F58" s="65"/>
      <c r="G58" s="65"/>
      <c r="H58" s="66"/>
      <c r="I58" s="8"/>
      <c r="J58" s="8"/>
      <c r="K58" s="8"/>
      <c r="L58" s="11">
        <f>SUM(L54:L57)</f>
        <v>21588.039000000001</v>
      </c>
      <c r="M58" s="11">
        <f>SUM(M54:M57)</f>
        <v>21588.039000000001</v>
      </c>
    </row>
    <row r="59" spans="1:14" ht="12.75" customHeight="1">
      <c r="A59" s="10"/>
      <c r="B59" s="43"/>
      <c r="C59" s="44"/>
      <c r="D59" s="64" t="s">
        <v>34</v>
      </c>
      <c r="E59" s="65"/>
      <c r="F59" s="65"/>
      <c r="G59" s="65"/>
      <c r="H59" s="66"/>
      <c r="I59" s="11">
        <f>I49</f>
        <v>908389.31150873005</v>
      </c>
      <c r="J59" s="11">
        <f>J58+J52+J49</f>
        <v>273832.09415961604</v>
      </c>
      <c r="K59" s="11">
        <f>K58+K52+K49</f>
        <v>509269.02</v>
      </c>
      <c r="L59" s="11">
        <f>L49+L58+L52</f>
        <v>102525.29718260001</v>
      </c>
      <c r="M59" s="11">
        <f>SUM(I59:L59)</f>
        <v>1794015.7228509462</v>
      </c>
    </row>
    <row r="60" spans="1:14" ht="12.75" customHeight="1">
      <c r="A60" s="10">
        <v>25</v>
      </c>
      <c r="B60" s="43" t="s">
        <v>31</v>
      </c>
      <c r="C60" s="44"/>
      <c r="D60" s="59" t="s">
        <v>77</v>
      </c>
      <c r="E60" s="60"/>
      <c r="F60" s="60"/>
      <c r="G60" s="60"/>
      <c r="H60" s="61"/>
      <c r="I60" s="8">
        <f>I59/100*2</f>
        <v>18167.786230174603</v>
      </c>
      <c r="J60" s="8">
        <f>J59/100*2</f>
        <v>5476.6418831923211</v>
      </c>
      <c r="K60" s="8">
        <f>K59/100*2</f>
        <v>10185.3804</v>
      </c>
      <c r="L60" s="8">
        <f>L59/100*2</f>
        <v>2050.5059436520005</v>
      </c>
      <c r="M60" s="8">
        <v>35880.32</v>
      </c>
    </row>
    <row r="61" spans="1:14" ht="12.75" customHeight="1">
      <c r="A61" s="10"/>
      <c r="B61" s="43"/>
      <c r="C61" s="44"/>
      <c r="D61" s="59" t="s">
        <v>17</v>
      </c>
      <c r="E61" s="60"/>
      <c r="F61" s="60"/>
      <c r="G61" s="60"/>
      <c r="H61" s="61"/>
      <c r="I61" s="8">
        <f>I59+I60</f>
        <v>926557.09773890465</v>
      </c>
      <c r="J61" s="8">
        <v>279308.73</v>
      </c>
      <c r="K61" s="8">
        <f>K59+K60</f>
        <v>519454.40040000004</v>
      </c>
      <c r="L61" s="8">
        <v>104575.81</v>
      </c>
      <c r="M61" s="8">
        <v>1829896.04</v>
      </c>
    </row>
    <row r="62" spans="1:14" ht="12.75" customHeight="1">
      <c r="A62" s="10">
        <v>26</v>
      </c>
      <c r="B62" s="43" t="s">
        <v>35</v>
      </c>
      <c r="C62" s="44"/>
      <c r="D62" s="64" t="s">
        <v>36</v>
      </c>
      <c r="E62" s="65"/>
      <c r="F62" s="65"/>
      <c r="G62" s="65"/>
      <c r="H62" s="66"/>
      <c r="I62" s="11">
        <f>I61/100*18</f>
        <v>166780.27759300283</v>
      </c>
      <c r="J62" s="11">
        <f>J61/100*18</f>
        <v>50275.571399999993</v>
      </c>
      <c r="K62" s="11">
        <f>K61/100*18</f>
        <v>93501.792072000011</v>
      </c>
      <c r="L62" s="11">
        <f>L61/100*18</f>
        <v>18823.645799999998</v>
      </c>
      <c r="M62" s="11">
        <f>SUM(I62:L62)</f>
        <v>329381.28686500282</v>
      </c>
    </row>
    <row r="63" spans="1:14" ht="12.75" customHeight="1">
      <c r="A63" s="10"/>
      <c r="B63" s="62"/>
      <c r="C63" s="63"/>
      <c r="D63" s="64" t="s">
        <v>37</v>
      </c>
      <c r="E63" s="65"/>
      <c r="F63" s="65"/>
      <c r="G63" s="65"/>
      <c r="H63" s="66"/>
      <c r="I63" s="11">
        <f>I62+I61</f>
        <v>1093337.3753319075</v>
      </c>
      <c r="J63" s="11">
        <f>J62+J61</f>
        <v>329584.3014</v>
      </c>
      <c r="K63" s="11">
        <f>K62+K61</f>
        <v>612956.19247200002</v>
      </c>
      <c r="L63" s="11">
        <f>L62+L61</f>
        <v>123399.4558</v>
      </c>
      <c r="M63" s="11">
        <f>M62+M61</f>
        <v>2159277.326865003</v>
      </c>
    </row>
    <row r="64" spans="1:14">
      <c r="A64" s="5"/>
      <c r="B64" s="70"/>
      <c r="C64" s="70"/>
      <c r="D64" s="68"/>
      <c r="E64" s="68"/>
      <c r="F64" s="68"/>
      <c r="G64" s="68"/>
      <c r="H64" s="68"/>
      <c r="I64" s="5"/>
      <c r="J64" s="5"/>
      <c r="K64" s="5"/>
      <c r="L64" s="5"/>
      <c r="M64" s="5"/>
    </row>
    <row r="65" spans="1:13">
      <c r="A65" s="5"/>
      <c r="B65" s="23"/>
      <c r="C65" s="23"/>
      <c r="D65" s="22"/>
      <c r="E65" s="22"/>
      <c r="F65" s="22"/>
      <c r="G65" s="22"/>
      <c r="H65" s="22"/>
      <c r="I65" s="5"/>
      <c r="J65" s="5"/>
      <c r="K65" s="5"/>
      <c r="L65" s="5"/>
      <c r="M65" s="5"/>
    </row>
    <row r="66" spans="1:13">
      <c r="A66" s="5"/>
      <c r="B66" s="24" t="s">
        <v>83</v>
      </c>
      <c r="C66" s="24"/>
      <c r="D66" s="14"/>
      <c r="E66" s="14"/>
      <c r="F66" s="15"/>
      <c r="G66" s="15"/>
      <c r="H66" s="15"/>
      <c r="I66" s="16"/>
      <c r="J66" s="16"/>
      <c r="K66" s="16"/>
      <c r="L66" s="16"/>
      <c r="M66" s="4"/>
    </row>
    <row r="67" spans="1:13">
      <c r="A67" s="5"/>
      <c r="B67" s="71"/>
      <c r="C67" s="71"/>
      <c r="D67" s="4"/>
      <c r="E67" s="4"/>
      <c r="F67" s="4"/>
      <c r="G67" s="4"/>
      <c r="H67" s="4"/>
      <c r="I67" s="25" t="s">
        <v>61</v>
      </c>
      <c r="J67" s="5"/>
      <c r="K67" s="5"/>
      <c r="L67" s="5"/>
      <c r="M67" s="5"/>
    </row>
    <row r="68" spans="1:13">
      <c r="A68" s="5"/>
      <c r="B68" s="71"/>
      <c r="C68" s="71"/>
      <c r="D68" s="4"/>
      <c r="E68" s="4"/>
      <c r="F68" s="4"/>
      <c r="G68" s="4"/>
      <c r="H68" s="4"/>
      <c r="I68" s="5"/>
      <c r="J68" s="5"/>
      <c r="K68" s="5"/>
      <c r="L68" s="5"/>
      <c r="M68" s="5"/>
    </row>
    <row r="69" spans="1:13" ht="12.75" customHeight="1">
      <c r="A69" s="5"/>
      <c r="B69" s="24" t="s">
        <v>62</v>
      </c>
      <c r="C69" s="24"/>
      <c r="D69" s="26"/>
      <c r="E69" s="27"/>
      <c r="F69" s="27"/>
      <c r="G69" s="27"/>
      <c r="H69" s="27"/>
      <c r="I69" s="28"/>
      <c r="J69" s="28"/>
      <c r="K69" s="28"/>
      <c r="L69" s="28"/>
      <c r="M69" s="4" t="s">
        <v>63</v>
      </c>
    </row>
    <row r="70" spans="1:13">
      <c r="A70" s="5"/>
      <c r="B70" s="70"/>
      <c r="C70" s="70"/>
      <c r="D70" s="4"/>
      <c r="E70" s="4"/>
      <c r="F70" s="4"/>
      <c r="G70" s="4"/>
      <c r="H70" s="4"/>
      <c r="I70" s="25" t="s">
        <v>61</v>
      </c>
      <c r="J70" s="5"/>
      <c r="K70" s="5"/>
      <c r="L70" s="5"/>
      <c r="M70" s="5"/>
    </row>
    <row r="71" spans="1:13">
      <c r="A71" s="5"/>
      <c r="B71" s="29"/>
      <c r="C71" s="29"/>
      <c r="D71" s="4"/>
      <c r="E71" s="4"/>
      <c r="F71" s="4"/>
      <c r="G71" s="4"/>
      <c r="H71" s="4"/>
      <c r="I71" s="5"/>
      <c r="J71" s="5"/>
      <c r="K71" s="5"/>
      <c r="L71" s="5"/>
      <c r="M71" s="5"/>
    </row>
    <row r="72" spans="1:13">
      <c r="A72" s="5"/>
      <c r="B72" s="24" t="s">
        <v>47</v>
      </c>
      <c r="C72" s="30"/>
      <c r="D72" s="15"/>
      <c r="E72" s="31" t="s">
        <v>64</v>
      </c>
      <c r="F72" s="15"/>
      <c r="G72" s="15"/>
      <c r="H72" s="15"/>
      <c r="I72" s="32"/>
      <c r="J72" s="28"/>
      <c r="K72" s="28"/>
      <c r="L72" s="28"/>
      <c r="M72" s="4" t="s">
        <v>65</v>
      </c>
    </row>
    <row r="73" spans="1:13">
      <c r="A73" s="5"/>
      <c r="B73" s="33"/>
      <c r="C73" s="33"/>
      <c r="D73" s="4"/>
      <c r="E73" s="4"/>
      <c r="F73" s="4"/>
      <c r="G73" s="4"/>
      <c r="H73" s="4"/>
      <c r="I73" s="25" t="s">
        <v>61</v>
      </c>
      <c r="J73" s="5"/>
      <c r="K73" s="5"/>
      <c r="L73" s="5"/>
      <c r="M73" s="5"/>
    </row>
    <row r="74" spans="1:13">
      <c r="A74" s="5"/>
      <c r="B74" s="5"/>
      <c r="C74" s="5"/>
      <c r="D74" s="4"/>
      <c r="E74" s="4"/>
      <c r="F74" s="4"/>
      <c r="G74" s="4"/>
      <c r="H74" s="4"/>
      <c r="I74" s="5"/>
      <c r="J74" s="5"/>
      <c r="K74" s="5"/>
      <c r="L74" s="5"/>
      <c r="M74" s="5"/>
    </row>
    <row r="75" spans="1:13">
      <c r="A75" s="5"/>
      <c r="B75" s="24" t="s">
        <v>66</v>
      </c>
      <c r="C75" s="28"/>
      <c r="D75" s="15"/>
      <c r="E75" s="15"/>
      <c r="F75" s="15"/>
      <c r="G75" s="15"/>
      <c r="H75" s="15"/>
      <c r="I75" s="28"/>
      <c r="J75" s="28"/>
      <c r="K75" s="28"/>
      <c r="L75" s="28"/>
      <c r="M75" s="5"/>
    </row>
    <row r="76" spans="1:13">
      <c r="A76" s="5"/>
      <c r="B76" s="5"/>
      <c r="C76" s="5"/>
      <c r="D76" s="4"/>
      <c r="E76" s="4"/>
      <c r="F76" s="4"/>
      <c r="G76" s="4"/>
      <c r="H76" s="4"/>
      <c r="I76" s="25" t="s">
        <v>67</v>
      </c>
      <c r="J76" s="5"/>
      <c r="K76" s="5"/>
      <c r="L76" s="5"/>
      <c r="M76" s="5"/>
    </row>
    <row r="77" spans="1:13">
      <c r="A77" s="5"/>
      <c r="B77" s="5"/>
      <c r="C77" s="5"/>
      <c r="D77" s="68"/>
      <c r="E77" s="68"/>
      <c r="F77" s="68"/>
      <c r="G77" s="68"/>
      <c r="H77" s="68"/>
      <c r="I77" s="5"/>
      <c r="J77" s="5"/>
      <c r="K77" s="5"/>
      <c r="L77" s="5"/>
      <c r="M77" s="5"/>
    </row>
    <row r="78" spans="1:13">
      <c r="A78" s="5"/>
      <c r="B78" s="5"/>
      <c r="C78" s="5"/>
      <c r="D78" s="68"/>
      <c r="E78" s="68"/>
      <c r="F78" s="68"/>
      <c r="G78" s="68"/>
      <c r="H78" s="68"/>
      <c r="I78" s="5"/>
      <c r="J78" s="5"/>
      <c r="K78" s="5"/>
      <c r="L78" s="5"/>
      <c r="M78" s="5"/>
    </row>
    <row r="79" spans="1:13">
      <c r="A79" s="5"/>
      <c r="B79" s="5"/>
      <c r="C79" s="5"/>
      <c r="D79" s="68"/>
      <c r="E79" s="68"/>
      <c r="F79" s="68"/>
      <c r="G79" s="68"/>
      <c r="H79" s="68"/>
      <c r="I79" s="5"/>
      <c r="J79" s="5"/>
      <c r="K79" s="5"/>
      <c r="L79" s="5"/>
      <c r="M79" s="5"/>
    </row>
    <row r="80" spans="1:13">
      <c r="A80" s="5"/>
      <c r="B80" s="5"/>
      <c r="C80" s="5"/>
      <c r="D80" s="68"/>
      <c r="E80" s="68"/>
      <c r="F80" s="68"/>
      <c r="G80" s="68"/>
      <c r="H80" s="68"/>
      <c r="I80" s="5"/>
      <c r="J80" s="5"/>
      <c r="K80" s="5"/>
      <c r="L80" s="5"/>
      <c r="M80" s="5"/>
    </row>
    <row r="81" spans="1:13">
      <c r="A81" s="5"/>
      <c r="B81" s="5"/>
      <c r="C81" s="5"/>
      <c r="D81" s="68"/>
      <c r="E81" s="68"/>
      <c r="F81" s="68"/>
      <c r="G81" s="68"/>
      <c r="H81" s="68"/>
      <c r="I81" s="5"/>
      <c r="J81" s="5"/>
      <c r="K81" s="5"/>
      <c r="L81" s="5"/>
      <c r="M81" s="5"/>
    </row>
    <row r="82" spans="1:13">
      <c r="A82" s="5"/>
      <c r="B82" s="5"/>
      <c r="C82" s="5"/>
      <c r="D82" s="68"/>
      <c r="E82" s="68"/>
      <c r="F82" s="68"/>
      <c r="G82" s="68"/>
      <c r="H82" s="68"/>
      <c r="I82" s="5"/>
      <c r="J82" s="5"/>
      <c r="K82" s="5"/>
      <c r="L82" s="5"/>
      <c r="M82" s="5"/>
    </row>
    <row r="83" spans="1:13">
      <c r="A83" s="5"/>
      <c r="B83" s="5"/>
      <c r="C83" s="5"/>
      <c r="D83" s="68"/>
      <c r="E83" s="68"/>
      <c r="F83" s="68"/>
      <c r="G83" s="68"/>
      <c r="H83" s="68"/>
      <c r="I83" s="5"/>
      <c r="J83" s="5"/>
      <c r="K83" s="5"/>
      <c r="L83" s="5"/>
      <c r="M83" s="5"/>
    </row>
    <row r="84" spans="1:13">
      <c r="A84" s="5"/>
      <c r="B84" s="5"/>
      <c r="C84" s="5"/>
      <c r="D84" s="68"/>
      <c r="E84" s="68"/>
      <c r="F84" s="68"/>
      <c r="G84" s="68"/>
      <c r="H84" s="68"/>
      <c r="I84" s="5"/>
      <c r="J84" s="5"/>
      <c r="K84" s="5"/>
      <c r="L84" s="5"/>
      <c r="M84" s="5"/>
    </row>
    <row r="85" spans="1:13">
      <c r="A85" s="5"/>
      <c r="B85" s="5"/>
      <c r="C85" s="5"/>
      <c r="D85" s="68"/>
      <c r="E85" s="68"/>
      <c r="F85" s="68"/>
      <c r="G85" s="68"/>
      <c r="H85" s="68"/>
      <c r="I85" s="5"/>
      <c r="J85" s="5"/>
      <c r="K85" s="5"/>
      <c r="L85" s="5"/>
      <c r="M85" s="5"/>
    </row>
    <row r="86" spans="1:13">
      <c r="A86" s="5"/>
      <c r="B86" s="5"/>
      <c r="C86" s="5"/>
      <c r="D86" s="68"/>
      <c r="E86" s="68"/>
      <c r="F86" s="68"/>
      <c r="G86" s="68"/>
      <c r="H86" s="68"/>
      <c r="I86" s="5"/>
      <c r="J86" s="5"/>
      <c r="K86" s="5"/>
      <c r="L86" s="5"/>
      <c r="M86" s="5"/>
    </row>
    <row r="87" spans="1:13">
      <c r="A87" s="5"/>
      <c r="B87" s="5"/>
      <c r="C87" s="5"/>
      <c r="D87" s="68"/>
      <c r="E87" s="68"/>
      <c r="F87" s="68"/>
      <c r="G87" s="68"/>
      <c r="H87" s="68"/>
      <c r="I87" s="5"/>
      <c r="J87" s="5"/>
      <c r="K87" s="5"/>
      <c r="L87" s="5"/>
      <c r="M87" s="5"/>
    </row>
    <row r="88" spans="1:13">
      <c r="A88" s="5"/>
      <c r="B88" s="5"/>
      <c r="C88" s="5"/>
      <c r="D88" s="68"/>
      <c r="E88" s="68"/>
      <c r="F88" s="68"/>
      <c r="G88" s="68"/>
      <c r="H88" s="68"/>
      <c r="I88" s="5"/>
      <c r="J88" s="5"/>
      <c r="K88" s="5"/>
      <c r="L88" s="5"/>
      <c r="M88" s="5"/>
    </row>
    <row r="89" spans="1:13">
      <c r="A89" s="5"/>
      <c r="B89" s="5"/>
      <c r="C89" s="5"/>
      <c r="D89" s="68"/>
      <c r="E89" s="68"/>
      <c r="F89" s="68"/>
      <c r="G89" s="68"/>
      <c r="H89" s="68"/>
      <c r="I89" s="5"/>
      <c r="J89" s="5"/>
      <c r="K89" s="5"/>
      <c r="L89" s="5"/>
      <c r="M89" s="5"/>
    </row>
    <row r="90" spans="1:13">
      <c r="A90" s="5"/>
      <c r="B90" s="5"/>
      <c r="C90" s="5"/>
      <c r="D90" s="68"/>
      <c r="E90" s="68"/>
      <c r="F90" s="68"/>
      <c r="G90" s="68"/>
      <c r="H90" s="68"/>
      <c r="I90" s="5"/>
      <c r="J90" s="5"/>
      <c r="K90" s="5"/>
      <c r="L90" s="5"/>
      <c r="M90" s="5"/>
    </row>
    <row r="91" spans="1:13">
      <c r="D91" s="68"/>
      <c r="E91" s="68"/>
      <c r="F91" s="68"/>
      <c r="G91" s="68"/>
      <c r="H91" s="68"/>
    </row>
    <row r="92" spans="1:13">
      <c r="D92" s="68"/>
      <c r="E92" s="68"/>
      <c r="F92" s="68"/>
      <c r="G92" s="68"/>
      <c r="H92" s="68"/>
    </row>
    <row r="93" spans="1:13">
      <c r="D93" s="68"/>
      <c r="E93" s="68"/>
      <c r="F93" s="68"/>
      <c r="G93" s="68"/>
      <c r="H93" s="68"/>
    </row>
    <row r="94" spans="1:13">
      <c r="D94" s="68"/>
      <c r="E94" s="68"/>
      <c r="F94" s="68"/>
      <c r="G94" s="68"/>
      <c r="H94" s="68"/>
    </row>
    <row r="95" spans="1:13">
      <c r="D95" s="68"/>
      <c r="E95" s="68"/>
      <c r="F95" s="68"/>
      <c r="G95" s="68"/>
      <c r="H95" s="68"/>
    </row>
    <row r="96" spans="1:13">
      <c r="D96" s="68"/>
      <c r="E96" s="68"/>
      <c r="F96" s="68"/>
      <c r="G96" s="68"/>
      <c r="H96" s="68"/>
    </row>
    <row r="97" spans="4:8">
      <c r="D97" s="68"/>
      <c r="E97" s="68"/>
      <c r="F97" s="68"/>
      <c r="G97" s="68"/>
      <c r="H97" s="68"/>
    </row>
    <row r="98" spans="4:8">
      <c r="D98" s="68"/>
      <c r="E98" s="68"/>
      <c r="F98" s="68"/>
      <c r="G98" s="68"/>
      <c r="H98" s="68"/>
    </row>
    <row r="99" spans="4:8">
      <c r="D99" s="68"/>
      <c r="E99" s="68"/>
      <c r="F99" s="68"/>
      <c r="G99" s="68"/>
      <c r="H99" s="68"/>
    </row>
    <row r="100" spans="4:8">
      <c r="D100" s="68"/>
      <c r="E100" s="68"/>
      <c r="F100" s="68"/>
      <c r="G100" s="68"/>
      <c r="H100" s="68"/>
    </row>
    <row r="101" spans="4:8">
      <c r="D101" s="68"/>
      <c r="E101" s="68"/>
      <c r="F101" s="68"/>
      <c r="G101" s="68"/>
      <c r="H101" s="68"/>
    </row>
  </sheetData>
  <mergeCells count="113">
    <mergeCell ref="B24:C24"/>
    <mergeCell ref="D24:H24"/>
    <mergeCell ref="D100:H100"/>
    <mergeCell ref="D101:H101"/>
    <mergeCell ref="D98:H98"/>
    <mergeCell ref="D99:H99"/>
    <mergeCell ref="B68:C68"/>
    <mergeCell ref="D87:H87"/>
    <mergeCell ref="D77:H77"/>
    <mergeCell ref="D78:H78"/>
    <mergeCell ref="D96:H96"/>
    <mergeCell ref="D97:H97"/>
    <mergeCell ref="D86:H86"/>
    <mergeCell ref="D79:H79"/>
    <mergeCell ref="D80:H80"/>
    <mergeCell ref="D81:H81"/>
    <mergeCell ref="D82:H82"/>
    <mergeCell ref="D83:H83"/>
    <mergeCell ref="D84:H84"/>
    <mergeCell ref="D85:H85"/>
    <mergeCell ref="D90:H90"/>
    <mergeCell ref="D91:H91"/>
    <mergeCell ref="D94:H94"/>
    <mergeCell ref="D95:H95"/>
    <mergeCell ref="D92:H92"/>
    <mergeCell ref="D93:H93"/>
    <mergeCell ref="D27:H27"/>
    <mergeCell ref="B70:C70"/>
    <mergeCell ref="B63:C63"/>
    <mergeCell ref="D63:H63"/>
    <mergeCell ref="B64:C64"/>
    <mergeCell ref="D64:H64"/>
    <mergeCell ref="B67:C67"/>
    <mergeCell ref="B42:C42"/>
    <mergeCell ref="D88:H88"/>
    <mergeCell ref="D89:H89"/>
    <mergeCell ref="A13:M13"/>
    <mergeCell ref="B34:C34"/>
    <mergeCell ref="D34:H34"/>
    <mergeCell ref="A35:M35"/>
    <mergeCell ref="B33:C33"/>
    <mergeCell ref="D33:H33"/>
    <mergeCell ref="B27:C27"/>
    <mergeCell ref="D36:H36"/>
    <mergeCell ref="B30:C30"/>
    <mergeCell ref="B28:C28"/>
    <mergeCell ref="B60:C60"/>
    <mergeCell ref="D60:H60"/>
    <mergeCell ref="B38:C38"/>
    <mergeCell ref="D38:H38"/>
    <mergeCell ref="D49:H49"/>
    <mergeCell ref="A44:M44"/>
    <mergeCell ref="B41:C41"/>
    <mergeCell ref="D48:H48"/>
    <mergeCell ref="D41:H41"/>
    <mergeCell ref="D28:H28"/>
    <mergeCell ref="A32:M32"/>
    <mergeCell ref="B43:C43"/>
    <mergeCell ref="D43:H43"/>
    <mergeCell ref="B39:C39"/>
    <mergeCell ref="D30:H30"/>
    <mergeCell ref="A29:M29"/>
    <mergeCell ref="B36:C36"/>
    <mergeCell ref="B61:C61"/>
    <mergeCell ref="D59:H59"/>
    <mergeCell ref="B58:C58"/>
    <mergeCell ref="B47:C47"/>
    <mergeCell ref="D47:H47"/>
    <mergeCell ref="D54:H54"/>
    <mergeCell ref="D56:H56"/>
    <mergeCell ref="A50:M50"/>
    <mergeCell ref="B54:C54"/>
    <mergeCell ref="B48:C48"/>
    <mergeCell ref="B56:C56"/>
    <mergeCell ref="B62:C62"/>
    <mergeCell ref="D62:H62"/>
    <mergeCell ref="A53:M53"/>
    <mergeCell ref="B51:C51"/>
    <mergeCell ref="D51:H51"/>
    <mergeCell ref="B52:C52"/>
    <mergeCell ref="B59:C59"/>
    <mergeCell ref="D52:H52"/>
    <mergeCell ref="B57:C57"/>
    <mergeCell ref="B49:C49"/>
    <mergeCell ref="B45:C45"/>
    <mergeCell ref="D45:H45"/>
    <mergeCell ref="B46:C46"/>
    <mergeCell ref="D46:H46"/>
    <mergeCell ref="D61:H61"/>
    <mergeCell ref="D57:H57"/>
    <mergeCell ref="B55:C55"/>
    <mergeCell ref="D55:H55"/>
    <mergeCell ref="D58:H58"/>
    <mergeCell ref="D39:H39"/>
    <mergeCell ref="A40:M40"/>
    <mergeCell ref="A19:A20"/>
    <mergeCell ref="B19:C20"/>
    <mergeCell ref="D19:H20"/>
    <mergeCell ref="I19:L19"/>
    <mergeCell ref="M19:M20"/>
    <mergeCell ref="B21:C21"/>
    <mergeCell ref="D21:H21"/>
    <mergeCell ref="A26:M26"/>
    <mergeCell ref="D42:H42"/>
    <mergeCell ref="B31:C31"/>
    <mergeCell ref="D31:H31"/>
    <mergeCell ref="A22:M22"/>
    <mergeCell ref="B23:C23"/>
    <mergeCell ref="D23:H23"/>
    <mergeCell ref="B25:C25"/>
    <mergeCell ref="D25:H25"/>
    <mergeCell ref="B37:C37"/>
    <mergeCell ref="D37:H37"/>
  </mergeCells>
  <phoneticPr fontId="0" type="noConversion"/>
  <pageMargins left="0.28999999999999998" right="0.26" top="0.32" bottom="0.5" header="0.2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ССР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2012-06-24T11:03:10Z</cp:lastPrinted>
  <dcterms:created xsi:type="dcterms:W3CDTF">2006-09-28T05:33:49Z</dcterms:created>
  <dcterms:modified xsi:type="dcterms:W3CDTF">2012-06-24T14:33:39Z</dcterms:modified>
</cp:coreProperties>
</file>